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20\"/>
    </mc:Choice>
  </mc:AlternateContent>
  <xr:revisionPtr revIDLastSave="0" documentId="13_ncr:1_{6E9ABAEE-F90D-43BF-BE41-5DF167BA873A}" xr6:coauthVersionLast="47" xr6:coauthVersionMax="47" xr10:uidLastSave="{00000000-0000-0000-0000-000000000000}"/>
  <bookViews>
    <workbookView xWindow="28680" yWindow="-120" windowWidth="29040" windowHeight="15720" xr2:uid="{5F1B8BD0-AECA-4F72-8C7D-799C3736AAB9}"/>
  </bookViews>
  <sheets>
    <sheet name="Roadway" sheetId="1" r:id="rId1"/>
    <sheet name="Chann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G18" i="1"/>
  <c r="E18" i="1"/>
  <c r="F17" i="1"/>
  <c r="G17" i="1"/>
  <c r="E17" i="1"/>
  <c r="F16" i="1"/>
  <c r="G16" i="1"/>
  <c r="E16" i="1"/>
  <c r="F18" i="2"/>
  <c r="G18" i="2"/>
  <c r="E18" i="2"/>
  <c r="E16" i="2"/>
  <c r="F16" i="2"/>
  <c r="G16" i="2"/>
  <c r="G4" i="1"/>
  <c r="G13" i="1"/>
  <c r="G12" i="1"/>
  <c r="E11" i="1"/>
  <c r="G11" i="1"/>
  <c r="F7" i="1"/>
  <c r="G7" i="1"/>
  <c r="G5" i="1"/>
  <c r="F4" i="1"/>
  <c r="E4" i="1"/>
  <c r="E4" i="2"/>
  <c r="F4" i="2"/>
  <c r="G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2" i="1"/>
  <c r="F12" i="1"/>
  <c r="E13" i="1"/>
  <c r="F13" i="1"/>
  <c r="F10" i="1"/>
  <c r="G9" i="1"/>
  <c r="E9" i="1"/>
  <c r="E14" i="1"/>
  <c r="E5" i="1"/>
  <c r="E6" i="1"/>
  <c r="F6" i="1"/>
  <c r="E7" i="1"/>
  <c r="E8" i="1"/>
  <c r="F9" i="1"/>
  <c r="G10" i="1"/>
  <c r="F14" i="1"/>
  <c r="G3" i="2"/>
  <c r="F3" i="1"/>
  <c r="E3" i="2"/>
  <c r="F3" i="2"/>
  <c r="G14" i="1" l="1"/>
  <c r="E10" i="1"/>
  <c r="F8" i="1"/>
  <c r="G6" i="1"/>
  <c r="F5" i="1"/>
  <c r="E3" i="1"/>
  <c r="G3" i="1"/>
  <c r="F11" i="1"/>
  <c r="G8" i="1"/>
</calcChain>
</file>

<file path=xl/sharedStrings.xml><?xml version="1.0" encoding="utf-8"?>
<sst xmlns="http://schemas.openxmlformats.org/spreadsheetml/2006/main" count="17" uniqueCount="10">
  <si>
    <t>STA.</t>
  </si>
  <si>
    <t>CUT AREA (SF)</t>
  </si>
  <si>
    <t>FILL AREA (SF)</t>
  </si>
  <si>
    <t>SEED WIDTH (FT)</t>
  </si>
  <si>
    <t>FILL VOL. (CY)</t>
  </si>
  <si>
    <t>CUT VOL. (CY)</t>
  </si>
  <si>
    <t>SEED AREA (SY)</t>
  </si>
  <si>
    <t>ROADWAY</t>
  </si>
  <si>
    <t>CHANNEL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</si>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</sst>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/>
    </xf>
  </cellXfs>
  <cellStyles count="1">
    <cellStyle name="Normal" xfId="0" builtinId="0"/>
  </cellStyles>
  <dxfs count="18">
    <dxf>
      <numFmt numFmtId="1" formatCode="0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\+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\+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D36BB9-690B-4480-A3C1-8E8D6BC9F7EE}" name="Table1" displayName="Table1" ref="A1:G14" totalsRowShown="0" headerRowDxfId="17" dataDxfId="16">
  <autoFilter ref="A1:G14" xr:uid="{ECE078EC-F8A0-44BF-B67E-6A323EF396BF}"/>
  <tableColumns count="7">
    <tableColumn id="1" xr3:uid="{7C7AC8B2-0BF0-4EC3-92C2-96DACFA047B7}" name="STA." dataDxfId="15"/>
    <tableColumn id="2" xr3:uid="{A21F8C25-D9C9-4F86-83A4-732A609FDDAD}" name="CUT AREA (SF)" dataDxfId="14"/>
    <tableColumn id="3" xr3:uid="{F8CA68F7-0B94-436C-851E-FB98E56B93A7}" name="FILL AREA (SF)" dataDxfId="13"/>
    <tableColumn id="4" xr3:uid="{55B18268-38B7-4F45-8687-D72D0C40255A}" name="SEED WIDTH (FT)" dataDxfId="12"/>
    <tableColumn id="6" xr3:uid="{91166CB6-44B5-44D5-BC7C-0A15D6E68FF3}" name="CUT VOL. (CY)" dataDxfId="11">
      <calculatedColumnFormula>(AVERAGE(B1:B2)*(Table1[[#This Row],[STA.]]-$A1))/27</calculatedColumnFormula>
    </tableColumn>
    <tableColumn id="7" xr3:uid="{32EF1041-FA39-4E61-8698-93A25BA6BC7B}" name="FILL VOL. (CY)" dataDxfId="10">
      <calculatedColumnFormula>(AVERAGE(C1:C2)*(Table1[[#This Row],[STA.]]-$A1))/27</calculatedColumnFormula>
    </tableColumn>
    <tableColumn id="8" xr3:uid="{62BA2C87-C2A3-4222-B2E7-DDBA9C088FEC}" name="SEED AREA (SY)" dataDxfId="9">
      <calculatedColumnFormula>(AVERAGE(D1:D2)*(Table1[[#This Row],[STA.]]-$A1))/9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201F97-EB6F-4FAC-885B-A0E21ABC91BF}" name="Table13" displayName="Table13" ref="A1:G16" totalsRowShown="0" headerRowDxfId="8" dataDxfId="7">
  <autoFilter ref="A1:G16" xr:uid="{ECE078EC-F8A0-44BF-B67E-6A323EF396BF}"/>
  <tableColumns count="7">
    <tableColumn id="1" xr3:uid="{5B9C4E22-A3C7-479F-B2B6-A02B4E4A6459}" name="STA." dataDxfId="6"/>
    <tableColumn id="2" xr3:uid="{B57411C1-092C-47F5-A165-E42F969312FE}" name="CUT AREA (SF)" dataDxfId="5"/>
    <tableColumn id="3" xr3:uid="{BBB6BCFB-DAFA-40B7-88D4-4C089C1833BD}" name="FILL AREA (SF)" dataDxfId="4"/>
    <tableColumn id="4" xr3:uid="{507B1812-4ADE-46D3-BA97-3EF942E0C49A}" name="SEED WIDTH (FT)" dataDxfId="3"/>
    <tableColumn id="6" xr3:uid="{3A19034F-2ACF-4A94-B43C-23EB4B0C9BD2}" name="CUT VOL. (CY)" dataDxfId="2">
      <calculatedColumnFormula>(AVERAGE(B1:B2)*(Table13[[#This Row],[STA.]]-$A1))/27</calculatedColumnFormula>
    </tableColumn>
    <tableColumn id="7" xr3:uid="{160B824D-6FF6-4BCF-9254-345739677660}" name="FILL VOL. (CY)" dataDxfId="1">
      <calculatedColumnFormula>(AVERAGE(C1:C2)*(Table13[[#This Row],[STA.]]-$A1))/27</calculatedColumnFormula>
    </tableColumn>
    <tableColumn id="8" xr3:uid="{0B808611-5FE1-4265-B9F4-EFBBB255FB68}" name="SEED AREA (SY)" dataDxfId="0">
      <calculatedColumnFormula>(AVERAGE(D1:D2)*(Table13[[#This Row],[STA.]]-$A1))/9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044CF-F1D8-4680-9F04-30797E517AE4}">
  <dimension ref="A1:G20"/>
  <sheetViews>
    <sheetView tabSelected="1" workbookViewId="0">
      <selection activeCell="D19" sqref="D19"/>
    </sheetView>
  </sheetViews>
  <sheetFormatPr defaultRowHeight="15" x14ac:dyDescent="0.25"/>
  <cols>
    <col min="1" max="1" width="9.42578125" style="1" bestFit="1" customWidth="1"/>
    <col min="2" max="2" width="18.28515625" style="1" bestFit="1" customWidth="1"/>
    <col min="3" max="3" width="18" style="1" bestFit="1" customWidth="1"/>
    <col min="4" max="4" width="20.42578125" style="1" bestFit="1" customWidth="1"/>
    <col min="5" max="5" width="18" style="1" bestFit="1" customWidth="1"/>
    <col min="6" max="6" width="17.7109375" style="1" bestFit="1" customWidth="1"/>
    <col min="7" max="7" width="19.140625" style="1" bestFit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6</v>
      </c>
    </row>
    <row r="2" spans="1:7" s="6" customFormat="1" x14ac:dyDescent="0.25">
      <c r="A2" s="5">
        <v>71530</v>
      </c>
      <c r="B2" s="6">
        <v>0</v>
      </c>
      <c r="C2" s="6">
        <v>0</v>
      </c>
      <c r="D2" s="6">
        <v>0</v>
      </c>
      <c r="G2" s="7"/>
    </row>
    <row r="3" spans="1:7" s="6" customFormat="1" x14ac:dyDescent="0.25">
      <c r="A3" s="5">
        <v>71550</v>
      </c>
      <c r="B3" s="6">
        <v>0</v>
      </c>
      <c r="C3" s="6">
        <v>63</v>
      </c>
      <c r="D3" s="6">
        <v>45</v>
      </c>
      <c r="E3" s="7">
        <f>ROUND((AVERAGE(B2:B3)*(Table1[[#This Row],[STA.]]-$A2))/27,0)</f>
        <v>0</v>
      </c>
      <c r="F3" s="7">
        <f>ROUND((AVERAGE(C2:C3)*(Table1[[#This Row],[STA.]]-$A2))/27,0)</f>
        <v>23</v>
      </c>
      <c r="G3" s="7">
        <f>ROUND((AVERAGE(D2:D3)*(Table1[[#This Row],[STA.]]-$A2))/9,0)</f>
        <v>50</v>
      </c>
    </row>
    <row r="4" spans="1:7" s="6" customFormat="1" x14ac:dyDescent="0.25">
      <c r="A4" s="5">
        <v>71575</v>
      </c>
      <c r="B4" s="6">
        <v>0</v>
      </c>
      <c r="C4" s="6">
        <v>57</v>
      </c>
      <c r="D4" s="6">
        <v>42</v>
      </c>
      <c r="E4" s="7">
        <f>ROUND((AVERAGE(B3:B4)*(Table1[[#This Row],[STA.]]-$A3))/27,0)</f>
        <v>0</v>
      </c>
      <c r="F4" s="7">
        <f>ROUND((AVERAGE(C3:C4)*(Table1[[#This Row],[STA.]]-$A3))/27,0)</f>
        <v>56</v>
      </c>
      <c r="G4" s="7">
        <f>ROUND((AVERAGE(D3:D4)*(Table1[[#This Row],[STA.]]-$A3))/9,0)</f>
        <v>121</v>
      </c>
    </row>
    <row r="5" spans="1:7" s="6" customFormat="1" x14ac:dyDescent="0.25">
      <c r="A5" s="5">
        <v>71600</v>
      </c>
      <c r="B5" s="6">
        <v>0</v>
      </c>
      <c r="C5" s="6">
        <v>40</v>
      </c>
      <c r="D5" s="6">
        <v>33</v>
      </c>
      <c r="E5" s="7">
        <f>ROUND((AVERAGE(B4:B5)*(Table1[[#This Row],[STA.]]-$A4))/27,0)</f>
        <v>0</v>
      </c>
      <c r="F5" s="7">
        <f>ROUND((AVERAGE(C4:C5)*(Table1[[#This Row],[STA.]]-$A4))/27,0)</f>
        <v>45</v>
      </c>
      <c r="G5" s="7">
        <f>ROUND((AVERAGE(D4:D5)*(Table1[[#This Row],[STA.]]-$A4))/9,0)</f>
        <v>104</v>
      </c>
    </row>
    <row r="6" spans="1:7" s="6" customFormat="1" x14ac:dyDescent="0.25">
      <c r="A6" s="5">
        <v>71625</v>
      </c>
      <c r="B6" s="6">
        <v>0</v>
      </c>
      <c r="C6" s="6">
        <v>39</v>
      </c>
      <c r="D6" s="6">
        <v>34</v>
      </c>
      <c r="E6" s="7">
        <f>ROUND((AVERAGE(B5:B6)*(Table1[[#This Row],[STA.]]-$A5))/27,0)</f>
        <v>0</v>
      </c>
      <c r="F6" s="7">
        <f>ROUND((AVERAGE(C5:C6)*(Table1[[#This Row],[STA.]]-$A5))/27,0)</f>
        <v>37</v>
      </c>
      <c r="G6" s="7">
        <f>ROUND((AVERAGE(D5:D6)*(Table1[[#This Row],[STA.]]-$A5))/9,0)</f>
        <v>93</v>
      </c>
    </row>
    <row r="7" spans="1:7" s="6" customFormat="1" x14ac:dyDescent="0.25">
      <c r="A7" s="5">
        <v>71650</v>
      </c>
      <c r="B7" s="6">
        <v>1</v>
      </c>
      <c r="C7" s="6">
        <v>46</v>
      </c>
      <c r="D7" s="6">
        <v>23</v>
      </c>
      <c r="E7" s="7">
        <f>ROUND((AVERAGE(B6:B7)*(Table1[[#This Row],[STA.]]-$A6))/27,0)</f>
        <v>0</v>
      </c>
      <c r="F7" s="7">
        <f>ROUND((AVERAGE(C6:C7)*(Table1[[#This Row],[STA.]]-$A6))/27,0)</f>
        <v>39</v>
      </c>
      <c r="G7" s="7">
        <f>ROUND((AVERAGE(D6:D7)*(Table1[[#This Row],[STA.]]-$A6))/9,0)</f>
        <v>79</v>
      </c>
    </row>
    <row r="8" spans="1:7" s="6" customFormat="1" x14ac:dyDescent="0.25">
      <c r="A8" s="5">
        <v>71675</v>
      </c>
      <c r="B8" s="6">
        <v>4</v>
      </c>
      <c r="C8" s="6">
        <v>30</v>
      </c>
      <c r="D8" s="6">
        <v>9</v>
      </c>
      <c r="E8" s="7">
        <f>ROUND((AVERAGE(B7:B8)*(Table1[[#This Row],[STA.]]-$A7))/27,0)</f>
        <v>2</v>
      </c>
      <c r="F8" s="7">
        <f>ROUND((AVERAGE(C7:C8)*(Table1[[#This Row],[STA.]]-$A7))/27,0)</f>
        <v>35</v>
      </c>
      <c r="G8" s="7">
        <f>ROUND((AVERAGE(D7:D8)*(Table1[[#This Row],[STA.]]-$A7))/9,0)</f>
        <v>44</v>
      </c>
    </row>
    <row r="9" spans="1:7" s="6" customFormat="1" x14ac:dyDescent="0.25">
      <c r="A9" s="5">
        <v>71700</v>
      </c>
      <c r="B9" s="6">
        <v>29</v>
      </c>
      <c r="C9" s="6">
        <v>8</v>
      </c>
      <c r="D9" s="6">
        <v>29</v>
      </c>
      <c r="E9" s="7">
        <f>ROUND((AVERAGE(B8:B9)*(Table1[[#This Row],[STA.]]-$A8))/27,0)</f>
        <v>15</v>
      </c>
      <c r="F9" s="7">
        <f>ROUND((AVERAGE(C8:C9)*(Table1[[#This Row],[STA.]]-$A8))/27,0)</f>
        <v>18</v>
      </c>
      <c r="G9" s="7">
        <f>ROUND((AVERAGE(D8:D9)*(Table1[[#This Row],[STA.]]-$A8))/9,0)</f>
        <v>53</v>
      </c>
    </row>
    <row r="10" spans="1:7" s="6" customFormat="1" x14ac:dyDescent="0.25">
      <c r="A10" s="5">
        <v>71725</v>
      </c>
      <c r="B10" s="6">
        <v>8</v>
      </c>
      <c r="C10" s="6">
        <v>12</v>
      </c>
      <c r="D10" s="6">
        <v>37</v>
      </c>
      <c r="E10" s="7">
        <f>ROUND((AVERAGE(B9:B10)*(Table1[[#This Row],[STA.]]-$A9))/27,0)</f>
        <v>17</v>
      </c>
      <c r="F10" s="7">
        <f>ROUND((AVERAGE(C9:C10)*(Table1[[#This Row],[STA.]]-$A9))/27,0)</f>
        <v>9</v>
      </c>
      <c r="G10" s="7">
        <f>ROUND((AVERAGE(D9:D10)*(Table1[[#This Row],[STA.]]-$A9))/9,0)</f>
        <v>92</v>
      </c>
    </row>
    <row r="11" spans="1:7" s="6" customFormat="1" x14ac:dyDescent="0.25">
      <c r="A11" s="5">
        <v>71750</v>
      </c>
      <c r="B11" s="6">
        <v>1</v>
      </c>
      <c r="C11" s="6">
        <v>15</v>
      </c>
      <c r="D11" s="6">
        <v>27</v>
      </c>
      <c r="E11" s="7">
        <f>ROUND((AVERAGE(B10:B11)*(Table1[[#This Row],[STA.]]-$A10))/27,0)</f>
        <v>4</v>
      </c>
      <c r="F11" s="7">
        <f>ROUND((AVERAGE(C10:C11)*(Table1[[#This Row],[STA.]]-$A10))/27,0)</f>
        <v>13</v>
      </c>
      <c r="G11" s="7">
        <f>ROUND((AVERAGE(D10:D11)*(Table1[[#This Row],[STA.]]-$A10))/9,0)</f>
        <v>89</v>
      </c>
    </row>
    <row r="12" spans="1:7" s="6" customFormat="1" x14ac:dyDescent="0.25">
      <c r="A12" s="5">
        <v>71775</v>
      </c>
      <c r="B12" s="6">
        <v>0</v>
      </c>
      <c r="C12" s="6">
        <v>13</v>
      </c>
      <c r="D12" s="6">
        <v>22</v>
      </c>
      <c r="E12" s="7">
        <f>ROUND((AVERAGE(B11:B12)*(Table1[[#This Row],[STA.]]-$A11))/27,0)</f>
        <v>0</v>
      </c>
      <c r="F12" s="7">
        <f>ROUND((AVERAGE(C11:C12)*(Table1[[#This Row],[STA.]]-$A11))/27,0)</f>
        <v>13</v>
      </c>
      <c r="G12" s="7">
        <f>ROUND((AVERAGE(D11:D12)*(Table1[[#This Row],[STA.]]-$A11))/9,0)</f>
        <v>68</v>
      </c>
    </row>
    <row r="13" spans="1:7" x14ac:dyDescent="0.25">
      <c r="A13" s="2">
        <v>71800</v>
      </c>
      <c r="B13" s="1">
        <v>0</v>
      </c>
      <c r="C13" s="1">
        <v>14</v>
      </c>
      <c r="D13" s="1">
        <v>21</v>
      </c>
      <c r="E13" s="3">
        <f>ROUND((AVERAGE(B12:B13)*(Table1[[#This Row],[STA.]]-$A12))/27,0)</f>
        <v>0</v>
      </c>
      <c r="F13" s="3">
        <f>ROUND((AVERAGE(C12:C13)*(Table1[[#This Row],[STA.]]-$A12))/27,0)</f>
        <v>13</v>
      </c>
      <c r="G13" s="3">
        <f>ROUND((AVERAGE(D12:D13)*(Table1[[#This Row],[STA.]]-$A12))/9,0)</f>
        <v>60</v>
      </c>
    </row>
    <row r="14" spans="1:7" x14ac:dyDescent="0.25">
      <c r="A14" s="2">
        <v>71815</v>
      </c>
      <c r="B14" s="1">
        <v>0</v>
      </c>
      <c r="C14" s="1">
        <v>0</v>
      </c>
      <c r="D14" s="1">
        <v>0</v>
      </c>
      <c r="E14" s="3">
        <f>ROUND((AVERAGE(B13:B14)*(Table1[[#This Row],[STA.]]-$A13))/27,0)</f>
        <v>0</v>
      </c>
      <c r="F14" s="3">
        <f>ROUND((AVERAGE(C13:C14)*(Table1[[#This Row],[STA.]]-$A13))/27,0)</f>
        <v>4</v>
      </c>
      <c r="G14" s="3">
        <f>ROUND((AVERAGE(D13:D14)*(Table1[[#This Row],[STA.]]-$A13))/9,0)</f>
        <v>18</v>
      </c>
    </row>
    <row r="15" spans="1:7" x14ac:dyDescent="0.25">
      <c r="A15" s="2"/>
    </row>
    <row r="16" spans="1:7" x14ac:dyDescent="0.25">
      <c r="A16" s="2"/>
      <c r="D16" s="1" t="s">
        <v>7</v>
      </c>
      <c r="E16" s="1">
        <f>SUM(Table1[CUT VOL. (CY)])</f>
        <v>38</v>
      </c>
      <c r="F16" s="1">
        <f>SUM(Table1[FILL VOL. (CY)])</f>
        <v>305</v>
      </c>
      <c r="G16" s="1">
        <f>SUM(Table1[SEED AREA (SY)])</f>
        <v>871</v>
      </c>
    </row>
    <row r="17" spans="1:7" x14ac:dyDescent="0.25">
      <c r="A17" s="2"/>
      <c r="D17" s="1" t="s">
        <v>8</v>
      </c>
      <c r="E17" s="3">
        <f>Channel!E18</f>
        <v>144</v>
      </c>
      <c r="F17" s="3">
        <f>Channel!F18</f>
        <v>15</v>
      </c>
      <c r="G17" s="3">
        <f>Channel!G18</f>
        <v>287</v>
      </c>
    </row>
    <row r="18" spans="1:7" x14ac:dyDescent="0.25">
      <c r="A18" s="2"/>
      <c r="D18" s="1" t="s">
        <v>9</v>
      </c>
      <c r="E18" s="1">
        <f>SUM(E16:E17)</f>
        <v>182</v>
      </c>
      <c r="F18" s="1">
        <f t="shared" ref="F18:G18" si="0">SUM(F16:F17)</f>
        <v>320</v>
      </c>
      <c r="G18" s="1">
        <f t="shared" si="0"/>
        <v>1158</v>
      </c>
    </row>
    <row r="19" spans="1:7" x14ac:dyDescent="0.25">
      <c r="A19" s="2"/>
    </row>
    <row r="20" spans="1:7" x14ac:dyDescent="0.25">
      <c r="A20" s="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2813-DD27-41DB-8BB7-79B8467525BE}">
  <dimension ref="A1:M20"/>
  <sheetViews>
    <sheetView workbookViewId="0">
      <selection activeCell="G21" sqref="G21"/>
    </sheetView>
  </sheetViews>
  <sheetFormatPr defaultRowHeight="15" x14ac:dyDescent="0.25"/>
  <cols>
    <col min="1" max="1" width="9.42578125" style="1" bestFit="1" customWidth="1"/>
    <col min="2" max="2" width="18.28515625" style="1" bestFit="1" customWidth="1"/>
    <col min="3" max="3" width="18" style="1" bestFit="1" customWidth="1"/>
    <col min="4" max="4" width="20.42578125" style="1" bestFit="1" customWidth="1"/>
    <col min="5" max="5" width="18" style="1" bestFit="1" customWidth="1"/>
    <col min="6" max="6" width="17.7109375" style="1" bestFit="1" customWidth="1"/>
    <col min="7" max="7" width="19.140625" style="1" bestFit="1" customWidth="1"/>
    <col min="8" max="16384" width="9.140625" style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6</v>
      </c>
    </row>
    <row r="2" spans="1:13" s="6" customFormat="1" x14ac:dyDescent="0.25">
      <c r="A2" s="5">
        <v>1040</v>
      </c>
      <c r="B2" s="6">
        <v>0</v>
      </c>
      <c r="C2" s="6">
        <v>0</v>
      </c>
      <c r="D2" s="6">
        <v>16</v>
      </c>
      <c r="E2" s="7"/>
      <c r="F2" s="7"/>
      <c r="G2" s="7"/>
      <c r="M2" s="8"/>
    </row>
    <row r="3" spans="1:13" s="6" customFormat="1" x14ac:dyDescent="0.25">
      <c r="A3" s="5">
        <v>1050</v>
      </c>
      <c r="B3" s="6">
        <v>13</v>
      </c>
      <c r="C3" s="6">
        <v>0</v>
      </c>
      <c r="D3" s="6">
        <v>15</v>
      </c>
      <c r="E3" s="7">
        <f>ROUND((AVERAGE(B2:B3)*(Table13[[#This Row],[STA.]]-$A2))/27,0)</f>
        <v>2</v>
      </c>
      <c r="F3" s="7">
        <f>ROUND((AVERAGE(C2:C3)*(Table13[[#This Row],[STA.]]-$A2))/27,0)</f>
        <v>0</v>
      </c>
      <c r="G3" s="7">
        <f>ROUND((AVERAGE(D2:D3)*(Table13[[#This Row],[STA.]]-$A2))/9,0)</f>
        <v>17</v>
      </c>
      <c r="M3" s="8"/>
    </row>
    <row r="4" spans="1:13" s="6" customFormat="1" x14ac:dyDescent="0.25">
      <c r="A4" s="5">
        <v>1060</v>
      </c>
      <c r="B4" s="6">
        <v>40</v>
      </c>
      <c r="C4" s="6">
        <v>0</v>
      </c>
      <c r="D4" s="6">
        <v>17</v>
      </c>
      <c r="E4" s="7">
        <f>ROUND((AVERAGE(B3:B4)*(Table13[[#This Row],[STA.]]-$A3))/27,0)</f>
        <v>10</v>
      </c>
      <c r="F4" s="7">
        <f>ROUND((AVERAGE(C3:C4)*(Table13[[#This Row],[STA.]]-$A3))/27,0)</f>
        <v>0</v>
      </c>
      <c r="G4" s="7">
        <f>ROUND((AVERAGE(D3:D4)*(Table13[[#This Row],[STA.]]-$A3))/9,0)</f>
        <v>18</v>
      </c>
      <c r="M4" s="8"/>
    </row>
    <row r="5" spans="1:13" s="6" customFormat="1" x14ac:dyDescent="0.25">
      <c r="A5" s="5">
        <v>1070</v>
      </c>
      <c r="B5" s="6">
        <v>34</v>
      </c>
      <c r="C5" s="6">
        <v>0</v>
      </c>
      <c r="D5" s="6">
        <v>19</v>
      </c>
      <c r="E5" s="7">
        <f>ROUND((AVERAGE(B4:B5)*(Table13[[#This Row],[STA.]]-$A4))/27,0)</f>
        <v>14</v>
      </c>
      <c r="F5" s="7">
        <f>ROUND((AVERAGE(C4:C5)*(Table13[[#This Row],[STA.]]-$A4))/27,0)</f>
        <v>0</v>
      </c>
      <c r="G5" s="7">
        <f>ROUND((AVERAGE(D4:D5)*(Table13[[#This Row],[STA.]]-$A4))/9,0)</f>
        <v>20</v>
      </c>
      <c r="M5" s="8"/>
    </row>
    <row r="6" spans="1:13" s="6" customFormat="1" x14ac:dyDescent="0.25">
      <c r="A6" s="5">
        <v>1080</v>
      </c>
      <c r="B6" s="6">
        <v>30</v>
      </c>
      <c r="C6" s="6">
        <v>0</v>
      </c>
      <c r="D6" s="6">
        <v>19</v>
      </c>
      <c r="E6" s="7">
        <f>ROUND((AVERAGE(B5:B6)*(Table13[[#This Row],[STA.]]-$A5))/27,0)</f>
        <v>12</v>
      </c>
      <c r="F6" s="7">
        <f>ROUND((AVERAGE(C5:C6)*(Table13[[#This Row],[STA.]]-$A5))/27,0)</f>
        <v>0</v>
      </c>
      <c r="G6" s="7">
        <f>ROUND((AVERAGE(D5:D6)*(Table13[[#This Row],[STA.]]-$A5))/9,0)</f>
        <v>21</v>
      </c>
      <c r="M6" s="8"/>
    </row>
    <row r="7" spans="1:13" s="6" customFormat="1" x14ac:dyDescent="0.25">
      <c r="A7" s="5">
        <v>1090</v>
      </c>
      <c r="B7" s="6">
        <v>36</v>
      </c>
      <c r="C7" s="6">
        <v>0</v>
      </c>
      <c r="D7" s="6">
        <v>21</v>
      </c>
      <c r="E7" s="7">
        <f>ROUND((AVERAGE(B6:B7)*(Table13[[#This Row],[STA.]]-$A6))/27,0)</f>
        <v>12</v>
      </c>
      <c r="F7" s="7">
        <f>ROUND((AVERAGE(C6:C7)*(Table13[[#This Row],[STA.]]-$A6))/27,0)</f>
        <v>0</v>
      </c>
      <c r="G7" s="7">
        <f>ROUND((AVERAGE(D6:D7)*(Table13[[#This Row],[STA.]]-$A6))/9,0)</f>
        <v>22</v>
      </c>
      <c r="M7" s="8"/>
    </row>
    <row r="8" spans="1:13" s="6" customFormat="1" x14ac:dyDescent="0.25">
      <c r="A8" s="5">
        <v>1100</v>
      </c>
      <c r="B8" s="6">
        <v>37</v>
      </c>
      <c r="C8" s="6">
        <v>0</v>
      </c>
      <c r="D8" s="6">
        <v>21</v>
      </c>
      <c r="E8" s="7">
        <f>ROUND((AVERAGE(B7:B8)*(Table13[[#This Row],[STA.]]-$A7))/27,0)</f>
        <v>14</v>
      </c>
      <c r="F8" s="7">
        <f>ROUND((AVERAGE(C7:C8)*(Table13[[#This Row],[STA.]]-$A7))/27,0)</f>
        <v>0</v>
      </c>
      <c r="G8" s="7">
        <f>ROUND((AVERAGE(D7:D8)*(Table13[[#This Row],[STA.]]-$A7))/9,0)</f>
        <v>23</v>
      </c>
      <c r="M8" s="8"/>
    </row>
    <row r="9" spans="1:13" s="6" customFormat="1" x14ac:dyDescent="0.25">
      <c r="A9" s="5">
        <v>1110</v>
      </c>
      <c r="B9" s="6">
        <v>43</v>
      </c>
      <c r="C9" s="6">
        <v>0</v>
      </c>
      <c r="D9" s="6">
        <v>21</v>
      </c>
      <c r="E9" s="7">
        <f>ROUND((AVERAGE(B8:B9)*(Table13[[#This Row],[STA.]]-$A8))/27,0)</f>
        <v>15</v>
      </c>
      <c r="F9" s="7">
        <f>ROUND((AVERAGE(C8:C9)*(Table13[[#This Row],[STA.]]-$A8))/27,0)</f>
        <v>0</v>
      </c>
      <c r="G9" s="7">
        <f>ROUND((AVERAGE(D8:D9)*(Table13[[#This Row],[STA.]]-$A8))/9,0)</f>
        <v>23</v>
      </c>
      <c r="M9" s="8"/>
    </row>
    <row r="10" spans="1:13" s="6" customFormat="1" x14ac:dyDescent="0.25">
      <c r="A10" s="5">
        <v>1120</v>
      </c>
      <c r="B10" s="6">
        <v>43</v>
      </c>
      <c r="C10" s="6">
        <v>0</v>
      </c>
      <c r="D10" s="6">
        <v>22</v>
      </c>
      <c r="E10" s="7">
        <f>ROUND((AVERAGE(B9:B10)*(Table13[[#This Row],[STA.]]-$A9))/27,0)</f>
        <v>16</v>
      </c>
      <c r="F10" s="7">
        <f>ROUND((AVERAGE(C9:C10)*(Table13[[#This Row],[STA.]]-$A9))/27,0)</f>
        <v>0</v>
      </c>
      <c r="G10" s="7">
        <f>ROUND((AVERAGE(D9:D10)*(Table13[[#This Row],[STA.]]-$A9))/9,0)</f>
        <v>24</v>
      </c>
      <c r="M10" s="8"/>
    </row>
    <row r="11" spans="1:13" s="6" customFormat="1" x14ac:dyDescent="0.25">
      <c r="A11" s="5">
        <v>1130</v>
      </c>
      <c r="B11" s="6">
        <v>42</v>
      </c>
      <c r="C11" s="6">
        <v>0</v>
      </c>
      <c r="D11" s="6">
        <v>22</v>
      </c>
      <c r="E11" s="7">
        <f>ROUND((AVERAGE(B10:B11)*(Table13[[#This Row],[STA.]]-$A10))/27,0)</f>
        <v>16</v>
      </c>
      <c r="F11" s="7">
        <f>ROUND((AVERAGE(C10:C11)*(Table13[[#This Row],[STA.]]-$A10))/27,0)</f>
        <v>0</v>
      </c>
      <c r="G11" s="7">
        <f>ROUND((AVERAGE(D10:D11)*(Table13[[#This Row],[STA.]]-$A10))/9,0)</f>
        <v>24</v>
      </c>
      <c r="M11" s="8"/>
    </row>
    <row r="12" spans="1:13" s="6" customFormat="1" x14ac:dyDescent="0.25">
      <c r="A12" s="5">
        <v>1140</v>
      </c>
      <c r="B12" s="6">
        <v>2</v>
      </c>
      <c r="C12" s="6">
        <v>0</v>
      </c>
      <c r="D12" s="6">
        <v>10</v>
      </c>
      <c r="E12" s="7">
        <f>ROUND((AVERAGE(B11:B12)*(Table13[[#This Row],[STA.]]-$A11))/27,0)</f>
        <v>8</v>
      </c>
      <c r="F12" s="7">
        <f>ROUND((AVERAGE(C11:C12)*(Table13[[#This Row],[STA.]]-$A11))/27,0)</f>
        <v>0</v>
      </c>
      <c r="G12" s="7">
        <f>ROUND((AVERAGE(D11:D12)*(Table13[[#This Row],[STA.]]-$A11))/9,0)</f>
        <v>18</v>
      </c>
      <c r="M12" s="8"/>
    </row>
    <row r="13" spans="1:13" s="6" customFormat="1" x14ac:dyDescent="0.25">
      <c r="A13" s="5">
        <v>1150</v>
      </c>
      <c r="B13" s="6">
        <v>31</v>
      </c>
      <c r="C13" s="6">
        <v>23</v>
      </c>
      <c r="D13" s="6">
        <v>28</v>
      </c>
      <c r="E13" s="7">
        <f>ROUND((AVERAGE(B12:B13)*(Table13[[#This Row],[STA.]]-$A12))/27,0)</f>
        <v>6</v>
      </c>
      <c r="F13" s="7">
        <f>ROUND((AVERAGE(C12:C13)*(Table13[[#This Row],[STA.]]-$A12))/27,0)</f>
        <v>4</v>
      </c>
      <c r="G13" s="7">
        <f>ROUND((AVERAGE(D12:D13)*(Table13[[#This Row],[STA.]]-$A12))/9,0)</f>
        <v>21</v>
      </c>
      <c r="M13" s="8"/>
    </row>
    <row r="14" spans="1:13" s="6" customFormat="1" x14ac:dyDescent="0.25">
      <c r="A14" s="5">
        <v>1160</v>
      </c>
      <c r="B14" s="6">
        <v>28</v>
      </c>
      <c r="C14" s="6">
        <v>18</v>
      </c>
      <c r="D14" s="6">
        <v>27</v>
      </c>
      <c r="E14" s="7">
        <f>ROUND((AVERAGE(B13:B14)*(Table13[[#This Row],[STA.]]-$A13))/27,0)</f>
        <v>11</v>
      </c>
      <c r="F14" s="7">
        <f>ROUND((AVERAGE(C13:C14)*(Table13[[#This Row],[STA.]]-$A13))/27,0)</f>
        <v>8</v>
      </c>
      <c r="G14" s="7">
        <f>ROUND((AVERAGE(D13:D14)*(Table13[[#This Row],[STA.]]-$A13))/9,0)</f>
        <v>31</v>
      </c>
      <c r="M14" s="8"/>
    </row>
    <row r="15" spans="1:13" x14ac:dyDescent="0.25">
      <c r="A15" s="2">
        <v>1170</v>
      </c>
      <c r="B15" s="1">
        <v>8</v>
      </c>
      <c r="C15" s="1">
        <v>0</v>
      </c>
      <c r="D15" s="1">
        <v>9</v>
      </c>
      <c r="E15" s="3">
        <f>ROUND((AVERAGE(B14:B15)*(Table13[[#This Row],[STA.]]-$A14))/27,0)</f>
        <v>7</v>
      </c>
      <c r="F15" s="3">
        <f>ROUND((AVERAGE(C14:C15)*(Table13[[#This Row],[STA.]]-$A14))/27,0)</f>
        <v>3</v>
      </c>
      <c r="G15" s="3">
        <f>ROUND((AVERAGE(D14:D15)*(Table13[[#This Row],[STA.]]-$A14))/9,0)</f>
        <v>20</v>
      </c>
      <c r="M15" s="4"/>
    </row>
    <row r="16" spans="1:13" x14ac:dyDescent="0.25">
      <c r="A16" s="2">
        <v>1180</v>
      </c>
      <c r="B16" s="1">
        <v>0</v>
      </c>
      <c r="C16" s="1">
        <v>0</v>
      </c>
      <c r="D16" s="1">
        <v>0</v>
      </c>
      <c r="E16" s="3">
        <f>ROUND((AVERAGE(B15:B16)*(Table13[[#This Row],[STA.]]-$A15))/27,0)</f>
        <v>1</v>
      </c>
      <c r="F16" s="3">
        <f>ROUND((AVERAGE(C15:C16)*(Table13[[#This Row],[STA.]]-$A15))/27,0)</f>
        <v>0</v>
      </c>
      <c r="G16" s="3">
        <f>ROUND((AVERAGE(D15:D16)*(Table13[[#This Row],[STA.]]-$A15))/9,0)</f>
        <v>5</v>
      </c>
      <c r="M16" s="4"/>
    </row>
    <row r="17" spans="1:7" x14ac:dyDescent="0.25">
      <c r="A17" s="2"/>
    </row>
    <row r="18" spans="1:7" x14ac:dyDescent="0.25">
      <c r="A18" s="2"/>
      <c r="E18" s="3">
        <f>SUM(Table13[CUT VOL. (CY)])</f>
        <v>144</v>
      </c>
      <c r="F18" s="3">
        <f>SUM(Table13[FILL VOL. (CY)])</f>
        <v>15</v>
      </c>
      <c r="G18" s="3">
        <f>SUM(Table13[SEED AREA (SY)])</f>
        <v>287</v>
      </c>
    </row>
    <row r="19" spans="1:7" x14ac:dyDescent="0.25">
      <c r="A19" s="2"/>
    </row>
    <row r="20" spans="1:7" x14ac:dyDescent="0.25">
      <c r="A20" s="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Roadway</vt:lpstr>
      <vt:lpstr>Channel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2021-05-04T14:06:40Z</dcterms:created>
  <dcterms:modified xsi:type="dcterms:W3CDTF">2025-06-26T20:09:34Z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